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uplim noi. dec. 2019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<sst xmlns="http://schemas.openxmlformats.org/spreadsheetml/2006/main" count="38" uniqueCount="36">
  <si>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Nr</t>
  </si>
  <si>
    <t>Furnizori</t>
  </si>
  <si>
    <t>resurse umane</t>
  </si>
  <si>
    <t>CMI Dr. Dabija Maria</t>
  </si>
  <si>
    <t>SCM Procardia</t>
  </si>
  <si>
    <t>TOTAL</t>
  </si>
  <si>
    <t>Nr. puncte</t>
  </si>
  <si>
    <t>Fond alocat</t>
  </si>
  <si>
    <t>resurse tehnice</t>
  </si>
  <si>
    <t>punctaj resurse tehnice</t>
  </si>
  <si>
    <t>val punctului resurse tehnice</t>
  </si>
  <si>
    <t>punctaj resurse umane</t>
  </si>
  <si>
    <t>val punctului resurse umane</t>
  </si>
  <si>
    <t>SC Reszana Center SRL</t>
  </si>
  <si>
    <t>SC Baile Sarate SRL</t>
  </si>
  <si>
    <t>SC San Sylvan SRL</t>
  </si>
  <si>
    <t>SC Dora Medical SRL</t>
  </si>
  <si>
    <t>SC Ralmed Centru Medical SRL</t>
  </si>
  <si>
    <t>SC  Centrul Medical Topmed SRL</t>
  </si>
  <si>
    <t>SC Sorel&amp;Sorela SRL</t>
  </si>
  <si>
    <t>SC Ale Fiziomed Plus SRL</t>
  </si>
  <si>
    <t>50% suma resurse tehnice</t>
  </si>
  <si>
    <t>50% suma resurse umane</t>
  </si>
  <si>
    <t>C.A.S. MUREȘ</t>
  </si>
  <si>
    <t>Spit. Cl. Jud. de Urgență</t>
  </si>
  <si>
    <t>Spit.Or. Dr. Valer Russu Luduș</t>
  </si>
  <si>
    <t>Fundația Rheum- Care</t>
  </si>
  <si>
    <t xml:space="preserve">Punctaj resurse tehnice </t>
  </si>
  <si>
    <t>SC Centrul Medical Salinele Roman SRL</t>
  </si>
  <si>
    <t>RECUPERARE REABILITARE  ÎN AMBULATOR</t>
  </si>
  <si>
    <t>SERVICIUL Decontare Servicii Medicale</t>
  </si>
  <si>
    <t>,</t>
  </si>
  <si>
    <t>SC Dr. Szasz  Rehab Center SRL</t>
  </si>
  <si>
    <t>Total suma     noiembrie -decembrie 2019</t>
  </si>
  <si>
    <t>Anexa 3</t>
  </si>
  <si>
    <t>SUPLIMENTARE BUGET NOIEMBRIE -DECEMBRIE 2019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</si>
</sst>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l_e_i_-;\-* #,##0.0\ _l_e_i_-;_-* &quot;-&quot;??\ _l_e_i_-;_-@_-"/>
    <numFmt numFmtId="181" formatCode="_-* #,##0\ _l_e_i_-;\-* #,##0\ _l_e_i_-;_-* &quot;-&quot;??\ _l_e_i_-;_-@_-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_(* #,##0.0000_);_(* \(#,##0.0000\);_(* &quot;-&quot;????_);_(@_)"/>
    <numFmt numFmtId="193" formatCode="_(* #,##0.00000_);_(* \(#,##0.00000\);_(* &quot;-&quot;????_);_(@_)"/>
    <numFmt numFmtId="194" formatCode="_(* #,##0.000_);_(* \(#,##0.000\);_(* &quot;-&quot;????_);_(@_)"/>
    <numFmt numFmtId="195" formatCode="_(* #,##0.00_);_(* \(#,##0.00\);_(* &quot;-&quot;????_);_(@_)"/>
    <numFmt numFmtId="196" formatCode="0.000000000"/>
    <numFmt numFmtId="197" formatCode="0.00000000"/>
    <numFmt numFmtId="198" formatCode="0.0000000"/>
    <numFmt numFmtId="199" formatCode="0.0"/>
    <numFmt numFmtId="200" formatCode="_(* #,##0.00000_);_(* \(#,##0.00000\);_(* &quot;-&quot;??_);_(@_)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-* #,##0.0000\ _l_e_i_-;\-* #,##0.0000\ _l_e_i_-;_-* &quot;-&quot;????\ _l_e_i_-;_-@_-"/>
    <numFmt numFmtId="207" formatCode="0.000000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179" fontId="0" fillId="0" borderId="0" xfId="42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9" fontId="5" fillId="33" borderId="0" xfId="42" applyFont="1" applyFill="1" applyBorder="1" applyAlignment="1">
      <alignment/>
    </xf>
    <xf numFmtId="179" fontId="5" fillId="33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9" fontId="1" fillId="0" borderId="0" xfId="42" applyFont="1" applyAlignment="1">
      <alignment/>
    </xf>
    <xf numFmtId="17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9" fontId="1" fillId="0" borderId="11" xfId="0" applyNumberFormat="1" applyFont="1" applyBorder="1" applyAlignment="1">
      <alignment/>
    </xf>
    <xf numFmtId="179" fontId="5" fillId="0" borderId="10" xfId="42" applyFont="1" applyBorder="1" applyAlignment="1">
      <alignment/>
    </xf>
    <xf numFmtId="179" fontId="1" fillId="0" borderId="17" xfId="42" applyFont="1" applyBorder="1" applyAlignment="1">
      <alignment/>
    </xf>
    <xf numFmtId="179" fontId="5" fillId="34" borderId="18" xfId="42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34" borderId="11" xfId="0" applyFont="1" applyFill="1" applyBorder="1" applyAlignment="1">
      <alignment/>
    </xf>
    <xf numFmtId="179" fontId="1" fillId="34" borderId="12" xfId="42" applyFont="1" applyFill="1" applyBorder="1" applyAlignment="1">
      <alignment/>
    </xf>
    <xf numFmtId="179" fontId="1" fillId="34" borderId="19" xfId="42" applyFont="1" applyFill="1" applyBorder="1" applyAlignment="1">
      <alignment/>
    </xf>
    <xf numFmtId="179" fontId="1" fillId="34" borderId="13" xfId="42" applyFont="1" applyFill="1" applyBorder="1" applyAlignment="1">
      <alignment/>
    </xf>
    <xf numFmtId="179" fontId="1" fillId="34" borderId="14" xfId="42" applyFont="1" applyFill="1" applyBorder="1" applyAlignment="1">
      <alignment/>
    </xf>
    <xf numFmtId="0" fontId="5" fillId="34" borderId="14" xfId="0" applyFont="1" applyFill="1" applyBorder="1" applyAlignment="1">
      <alignment/>
    </xf>
    <xf numFmtId="179" fontId="5" fillId="34" borderId="16" xfId="42" applyFont="1" applyFill="1" applyBorder="1" applyAlignment="1">
      <alignment/>
    </xf>
    <xf numFmtId="179" fontId="5" fillId="34" borderId="16" xfId="0" applyNumberFormat="1" applyFont="1" applyFill="1" applyBorder="1" applyAlignment="1">
      <alignment/>
    </xf>
    <xf numFmtId="0" fontId="2" fillId="34" borderId="20" xfId="0" applyFont="1" applyFill="1" applyBorder="1" applyAlignment="1">
      <alignment/>
    </xf>
    <xf numFmtId="179" fontId="1" fillId="34" borderId="21" xfId="42" applyFont="1" applyFill="1" applyBorder="1" applyAlignment="1">
      <alignment/>
    </xf>
    <xf numFmtId="179" fontId="1" fillId="34" borderId="22" xfId="42" applyFont="1" applyFill="1" applyBorder="1" applyAlignment="1">
      <alignment/>
    </xf>
    <xf numFmtId="179" fontId="1" fillId="34" borderId="23" xfId="42" applyFont="1" applyFill="1" applyBorder="1" applyAlignment="1">
      <alignment/>
    </xf>
    <xf numFmtId="179" fontId="1" fillId="34" borderId="24" xfId="42" applyFont="1" applyFill="1" applyBorder="1" applyAlignment="1">
      <alignment/>
    </xf>
    <xf numFmtId="179" fontId="5" fillId="34" borderId="25" xfId="42" applyFont="1" applyFill="1" applyBorder="1" applyAlignment="1">
      <alignment/>
    </xf>
    <xf numFmtId="179" fontId="5" fillId="34" borderId="26" xfId="42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2" fontId="2" fillId="34" borderId="27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179" fontId="5" fillId="34" borderId="30" xfId="42" applyFont="1" applyFill="1" applyBorder="1" applyAlignment="1">
      <alignment/>
    </xf>
    <xf numFmtId="179" fontId="5" fillId="34" borderId="17" xfId="42" applyFont="1" applyFill="1" applyBorder="1" applyAlignment="1">
      <alignment/>
    </xf>
    <xf numFmtId="2" fontId="2" fillId="34" borderId="31" xfId="0" applyNumberFormat="1" applyFont="1" applyFill="1" applyBorder="1" applyAlignment="1">
      <alignment/>
    </xf>
    <xf numFmtId="2" fontId="2" fillId="34" borderId="32" xfId="0" applyNumberFormat="1" applyFont="1" applyFill="1" applyBorder="1" applyAlignment="1">
      <alignment/>
    </xf>
    <xf numFmtId="2" fontId="2" fillId="34" borderId="32" xfId="42" applyNumberFormat="1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2" fontId="2" fillId="34" borderId="13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1" fillId="0" borderId="11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7">
      <selection activeCell="C30" sqref="C30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11.28125" style="0" customWidth="1"/>
    <col min="4" max="4" width="13.00390625" style="0" customWidth="1"/>
    <col min="5" max="5" width="14.28125" style="0" customWidth="1"/>
    <col min="6" max="6" width="13.28125" style="0" customWidth="1"/>
    <col min="7" max="7" width="11.28125" style="0" customWidth="1"/>
    <col min="8" max="8" width="9.00390625" style="0" customWidth="1"/>
    <col min="9" max="9" width="23.00390625" style="0" customWidth="1"/>
    <col min="10" max="10" width="19.421875" style="0" customWidth="1"/>
    <col min="12" max="12" width="9.28125" style="0" bestFit="1" customWidth="1"/>
    <col min="14" max="14" width="11.28125" style="0" customWidth="1"/>
  </cols>
  <sheetData>
    <row r="1" spans="2:9" ht="12.75">
      <c r="B1" s="1" t="s">
        <v>23</v>
      </c>
      <c r="C1" s="1"/>
      <c r="D1" s="1"/>
      <c r="I1" s="22"/>
    </row>
    <row r="2" spans="2:9" ht="12.75">
      <c r="B2" s="1" t="s">
        <v>30</v>
      </c>
      <c r="C2" s="1"/>
      <c r="D2" s="1"/>
      <c r="I2" s="22"/>
    </row>
    <row r="3" spans="2:9" ht="12.75">
      <c r="B3" s="1" t="s">
        <v>29</v>
      </c>
      <c r="C3" s="1"/>
      <c r="D3" s="1"/>
      <c r="I3" s="22"/>
    </row>
    <row r="4" spans="2:4" ht="12.75">
      <c r="B4" s="1"/>
      <c r="C4" s="1"/>
      <c r="D4" s="1"/>
    </row>
    <row r="5" spans="2:7" ht="13.5" thickBot="1">
      <c r="B5" s="1" t="s">
        <v>35</v>
      </c>
      <c r="G5" s="41" t="s">
        <v>34</v>
      </c>
    </row>
    <row r="6" spans="1:7" ht="51">
      <c r="A6" s="3"/>
      <c r="B6" s="3"/>
      <c r="C6" s="44" t="s">
        <v>27</v>
      </c>
      <c r="D6" s="45" t="s">
        <v>7</v>
      </c>
      <c r="E6" s="45" t="s">
        <v>6</v>
      </c>
      <c r="F6" s="46" t="s">
        <v>7</v>
      </c>
      <c r="G6" s="44" t="s">
        <v>33</v>
      </c>
    </row>
    <row r="7" spans="1:7" ht="27" thickBot="1">
      <c r="A7" s="4" t="s">
        <v>0</v>
      </c>
      <c r="B7" s="43" t="s">
        <v>1</v>
      </c>
      <c r="C7" s="23"/>
      <c r="D7" s="48" t="s">
        <v>8</v>
      </c>
      <c r="E7" s="48" t="s">
        <v>2</v>
      </c>
      <c r="F7" s="49" t="s">
        <v>2</v>
      </c>
      <c r="G7" s="47"/>
    </row>
    <row r="8" spans="1:14" ht="12.75">
      <c r="A8" s="5">
        <v>1</v>
      </c>
      <c r="B8" s="38" t="s">
        <v>24</v>
      </c>
      <c r="C8" s="52">
        <v>202</v>
      </c>
      <c r="D8" s="24">
        <f>C8*J14-0.01</f>
        <v>4826.815451702204</v>
      </c>
      <c r="E8" s="55">
        <v>462</v>
      </c>
      <c r="F8" s="32">
        <f>E8*J18</f>
        <v>20865.427818251537</v>
      </c>
      <c r="G8" s="50">
        <f>D8+F8</f>
        <v>25692.243269953742</v>
      </c>
      <c r="H8" s="2"/>
      <c r="N8" s="15"/>
    </row>
    <row r="9" spans="1:14" ht="12.75">
      <c r="A9" s="6">
        <v>2</v>
      </c>
      <c r="B9" s="39" t="s">
        <v>25</v>
      </c>
      <c r="C9" s="53">
        <v>110</v>
      </c>
      <c r="D9" s="24">
        <f>C9*J14</f>
        <v>2628.469305382388</v>
      </c>
      <c r="E9" s="56">
        <v>67</v>
      </c>
      <c r="F9" s="32">
        <f>E9*J18</f>
        <v>3025.938666283231</v>
      </c>
      <c r="G9" s="36">
        <f>D9+F9</f>
        <v>5654.40797166562</v>
      </c>
      <c r="H9" s="2"/>
      <c r="N9" s="15"/>
    </row>
    <row r="10" spans="1:14" ht="12.75">
      <c r="A10" s="6">
        <v>3</v>
      </c>
      <c r="B10" s="39" t="s">
        <v>3</v>
      </c>
      <c r="C10" s="53">
        <v>180</v>
      </c>
      <c r="D10" s="24">
        <f>C10*J14</f>
        <v>4301.131590625726</v>
      </c>
      <c r="E10" s="56">
        <v>86.85</v>
      </c>
      <c r="F10" s="32">
        <f>E10*J18</f>
        <v>3922.429450249233</v>
      </c>
      <c r="G10" s="50">
        <f aca="true" t="shared" si="0" ref="G10:G22">D10+F10</f>
        <v>8223.56104087496</v>
      </c>
      <c r="H10" s="2"/>
      <c r="N10" s="15"/>
    </row>
    <row r="11" spans="1:14" ht="13.5" thickBot="1">
      <c r="A11" s="6">
        <v>4</v>
      </c>
      <c r="B11" s="39" t="s">
        <v>16</v>
      </c>
      <c r="C11" s="53">
        <v>85</v>
      </c>
      <c r="D11" s="24">
        <f>C11*J14</f>
        <v>2031.0899177954818</v>
      </c>
      <c r="E11" s="56">
        <v>71.42</v>
      </c>
      <c r="F11" s="32">
        <f>E11*J18</f>
        <v>3225.5602917305728</v>
      </c>
      <c r="G11" s="36">
        <f t="shared" si="0"/>
        <v>5256.650209526055</v>
      </c>
      <c r="H11" s="2"/>
      <c r="I11" s="13"/>
      <c r="J11" s="13"/>
      <c r="N11" s="15"/>
    </row>
    <row r="12" spans="1:14" ht="12.75">
      <c r="A12" s="6">
        <v>5</v>
      </c>
      <c r="B12" s="39" t="s">
        <v>17</v>
      </c>
      <c r="C12" s="54">
        <v>100</v>
      </c>
      <c r="D12" s="24">
        <f>C12*J14</f>
        <v>2389.5175503476257</v>
      </c>
      <c r="E12" s="56">
        <v>91.12</v>
      </c>
      <c r="F12" s="32">
        <f>E12*J18</f>
        <v>4115.276586145194</v>
      </c>
      <c r="G12" s="50">
        <f t="shared" si="0"/>
        <v>6504.79413649282</v>
      </c>
      <c r="H12" s="2"/>
      <c r="I12" s="3" t="s">
        <v>21</v>
      </c>
      <c r="J12" s="19">
        <v>113074.36</v>
      </c>
      <c r="N12" s="15"/>
    </row>
    <row r="13" spans="1:14" ht="12.75">
      <c r="A13" s="6">
        <v>6</v>
      </c>
      <c r="B13" s="39" t="s">
        <v>26</v>
      </c>
      <c r="C13" s="53">
        <v>256</v>
      </c>
      <c r="D13" s="24">
        <f>C13*J14</f>
        <v>6117.164928889922</v>
      </c>
      <c r="E13" s="56">
        <v>142.84</v>
      </c>
      <c r="F13" s="32">
        <f>E13*J18</f>
        <v>6451.1205834611455</v>
      </c>
      <c r="G13" s="36">
        <f t="shared" si="0"/>
        <v>12568.285512351067</v>
      </c>
      <c r="H13" s="2"/>
      <c r="I13" s="17" t="s">
        <v>9</v>
      </c>
      <c r="J13" s="20">
        <v>4732.1</v>
      </c>
      <c r="N13" s="15"/>
    </row>
    <row r="14" spans="1:14" ht="13.5" thickBot="1">
      <c r="A14" s="6">
        <v>7</v>
      </c>
      <c r="B14" s="39" t="s">
        <v>15</v>
      </c>
      <c r="C14" s="53">
        <v>70</v>
      </c>
      <c r="D14" s="24">
        <f>C14*J14</f>
        <v>1672.662285243338</v>
      </c>
      <c r="E14" s="56">
        <v>81.28</v>
      </c>
      <c r="F14" s="32">
        <f>E14*J18</f>
        <v>3670.8700715746427</v>
      </c>
      <c r="G14" s="50">
        <f>D14+F14</f>
        <v>5343.532356817981</v>
      </c>
      <c r="H14" s="2"/>
      <c r="I14" s="18" t="s">
        <v>10</v>
      </c>
      <c r="J14" s="58">
        <f>J12/J13</f>
        <v>23.895175503476256</v>
      </c>
      <c r="N14" s="15"/>
    </row>
    <row r="15" spans="1:14" ht="13.5" thickBot="1">
      <c r="A15" s="6">
        <v>8</v>
      </c>
      <c r="B15" s="39" t="s">
        <v>4</v>
      </c>
      <c r="C15" s="53">
        <v>1003.78</v>
      </c>
      <c r="D15" s="24">
        <f>C15*J14+0.01</f>
        <v>23985.509266879395</v>
      </c>
      <c r="E15" s="56">
        <v>306.95</v>
      </c>
      <c r="F15" s="32">
        <f>E15*J18</f>
        <v>13862.863785308027</v>
      </c>
      <c r="G15" s="36">
        <f t="shared" si="0"/>
        <v>37848.373052187424</v>
      </c>
      <c r="H15" s="2"/>
      <c r="I15" s="13"/>
      <c r="J15" s="14"/>
      <c r="L15" s="15"/>
      <c r="N15" s="15"/>
    </row>
    <row r="16" spans="1:14" ht="12.75">
      <c r="A16" s="6">
        <v>9</v>
      </c>
      <c r="B16" s="39" t="s">
        <v>18</v>
      </c>
      <c r="C16" s="53">
        <v>260</v>
      </c>
      <c r="D16" s="24">
        <f>C16*J14-0.01</f>
        <v>6212.735630903827</v>
      </c>
      <c r="E16" s="56">
        <v>122.84</v>
      </c>
      <c r="F16" s="32">
        <f>E16*J18</f>
        <v>5547.855309943763</v>
      </c>
      <c r="G16" s="50">
        <f>D16+F16</f>
        <v>11760.590940847589</v>
      </c>
      <c r="H16" s="2"/>
      <c r="I16" s="3" t="s">
        <v>22</v>
      </c>
      <c r="J16" s="19">
        <v>113074.36</v>
      </c>
      <c r="N16" s="15"/>
    </row>
    <row r="17" spans="1:14" ht="12.75">
      <c r="A17" s="6">
        <v>10</v>
      </c>
      <c r="B17" s="39" t="s">
        <v>32</v>
      </c>
      <c r="C17" s="53">
        <v>895</v>
      </c>
      <c r="D17" s="24">
        <f>C17*J14</f>
        <v>21386.18207561125</v>
      </c>
      <c r="E17" s="56">
        <v>284.82</v>
      </c>
      <c r="F17" s="32">
        <f>E17*J18</f>
        <v>12863.400760161045</v>
      </c>
      <c r="G17" s="36">
        <f t="shared" si="0"/>
        <v>34249.58283577229</v>
      </c>
      <c r="H17" s="2"/>
      <c r="I17" s="17" t="s">
        <v>11</v>
      </c>
      <c r="J17" s="20">
        <v>2503.68</v>
      </c>
      <c r="N17" s="15"/>
    </row>
    <row r="18" spans="1:14" ht="13.5" thickBot="1">
      <c r="A18" s="6">
        <v>11</v>
      </c>
      <c r="B18" s="39" t="s">
        <v>14</v>
      </c>
      <c r="C18" s="53">
        <v>288.32</v>
      </c>
      <c r="D18" s="24">
        <f>C18*J14</f>
        <v>6889.457001162274</v>
      </c>
      <c r="E18" s="56">
        <v>257.7</v>
      </c>
      <c r="F18" s="32">
        <f>E18*J18</f>
        <v>11638.573049271474</v>
      </c>
      <c r="G18" s="36">
        <f t="shared" si="0"/>
        <v>18528.030050433747</v>
      </c>
      <c r="H18" s="2"/>
      <c r="I18" s="18" t="s">
        <v>12</v>
      </c>
      <c r="J18" s="58">
        <f>J16/J17</f>
        <v>45.163263675869125</v>
      </c>
      <c r="N18" s="15"/>
    </row>
    <row r="19" spans="1:14" ht="12.75">
      <c r="A19" s="7">
        <v>12</v>
      </c>
      <c r="B19" s="40" t="s">
        <v>13</v>
      </c>
      <c r="C19" s="53">
        <v>865</v>
      </c>
      <c r="D19" s="25">
        <f>C19*J14-0.01</f>
        <v>20669.316810506964</v>
      </c>
      <c r="E19" s="57">
        <v>267.18</v>
      </c>
      <c r="F19" s="33">
        <f>E19*J18</f>
        <v>12066.720788918714</v>
      </c>
      <c r="G19" s="51">
        <f t="shared" si="0"/>
        <v>32736.037599425676</v>
      </c>
      <c r="H19" s="2"/>
      <c r="J19" t="s">
        <v>31</v>
      </c>
      <c r="N19" s="15"/>
    </row>
    <row r="20" spans="1:14" ht="12.75">
      <c r="A20" s="7">
        <v>13</v>
      </c>
      <c r="B20" s="40" t="s">
        <v>19</v>
      </c>
      <c r="C20" s="53">
        <v>110</v>
      </c>
      <c r="D20" s="26">
        <f>C20*J14</f>
        <v>2628.469305382388</v>
      </c>
      <c r="E20" s="56">
        <v>71.42</v>
      </c>
      <c r="F20" s="34">
        <f>E20*J18</f>
        <v>3225.5602917305728</v>
      </c>
      <c r="G20" s="36">
        <f t="shared" si="0"/>
        <v>5854.029597112961</v>
      </c>
      <c r="H20" s="2"/>
      <c r="N20" s="15"/>
    </row>
    <row r="21" spans="1:14" ht="12.75">
      <c r="A21" s="7">
        <v>14</v>
      </c>
      <c r="B21" s="40" t="s">
        <v>28</v>
      </c>
      <c r="C21" s="53">
        <v>125</v>
      </c>
      <c r="D21" s="26">
        <f>C21*J14</f>
        <v>2986.896937934532</v>
      </c>
      <c r="E21" s="56">
        <v>86.85</v>
      </c>
      <c r="F21" s="34">
        <f>E21*J18</f>
        <v>3922.429450249233</v>
      </c>
      <c r="G21" s="36">
        <f t="shared" si="0"/>
        <v>6909.326388183765</v>
      </c>
      <c r="H21" s="2"/>
      <c r="N21" s="15"/>
    </row>
    <row r="22" spans="1:14" ht="12.75">
      <c r="A22" s="7">
        <v>15</v>
      </c>
      <c r="B22" s="40" t="s">
        <v>20</v>
      </c>
      <c r="C22" s="53">
        <v>182</v>
      </c>
      <c r="D22" s="26">
        <f>C22*J14</f>
        <v>4348.921941632679</v>
      </c>
      <c r="E22" s="56">
        <v>103.41</v>
      </c>
      <c r="F22" s="34">
        <f>E22*J18</f>
        <v>4670.333096721626</v>
      </c>
      <c r="G22" s="36">
        <f t="shared" si="0"/>
        <v>9019.255038354306</v>
      </c>
      <c r="H22" s="2"/>
      <c r="N22" s="15"/>
    </row>
    <row r="23" spans="1:8" ht="13.5" thickBot="1">
      <c r="A23" s="7"/>
      <c r="B23" s="7"/>
      <c r="C23" s="31"/>
      <c r="D23" s="27"/>
      <c r="E23" s="28"/>
      <c r="F23" s="35"/>
      <c r="G23" s="37"/>
      <c r="H23" s="2"/>
    </row>
    <row r="24" spans="1:8" ht="13.5" thickBot="1">
      <c r="A24" s="8"/>
      <c r="B24" s="9" t="s">
        <v>5</v>
      </c>
      <c r="C24" s="42">
        <f>SUM(C8:C23)</f>
        <v>4732.1</v>
      </c>
      <c r="D24" s="29">
        <f>SUM(D8:D23)+0.02</f>
        <v>113074.36</v>
      </c>
      <c r="E24" s="29">
        <f>SUM(E8:E23)</f>
        <v>2503.68</v>
      </c>
      <c r="F24" s="30">
        <f>SUM(F8:F23)</f>
        <v>113074.36000000002</v>
      </c>
      <c r="G24" s="21">
        <f>D24+F24</f>
        <v>226148.72000000003</v>
      </c>
      <c r="H24" s="2"/>
    </row>
    <row r="25" spans="1:12" ht="12.75">
      <c r="A25" s="16"/>
      <c r="B25" s="10"/>
      <c r="C25" s="11"/>
      <c r="D25" s="11"/>
      <c r="E25" s="11"/>
      <c r="F25" s="12"/>
      <c r="G25" s="11"/>
      <c r="L25" s="22"/>
    </row>
  </sheetData>
  <sheetProtection/>
  <printOptions/>
  <pageMargins left="0.7086614173228347" right="0.2" top="0.7480314960629921" bottom="0.25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2019-11-21T09:41:55Z</cp:lastPrinted>
  <dcterms:created xsi:type="dcterms:W3CDTF">1996-10-14T23:33:28Z</dcterms:created>
  <dcterms:modified xsi:type="dcterms:W3CDTF">2019-11-27T08:28:53Z</dcterms:modified>
  <cp:category/>
  <cp:version/>
  <cp:contentType/>
  <cp:contentStatus/>
</cp:coreProperties>
</file>